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Работа с сайтом\2024 год\декабрь\"/>
    </mc:Choice>
  </mc:AlternateContent>
  <bookViews>
    <workbookView xWindow="0" yWindow="0" windowWidth="28275" windowHeight="10875"/>
  </bookViews>
  <sheets>
    <sheet name="Приложение" sheetId="3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2" i="3" l="1"/>
  <c r="E14" i="3"/>
  <c r="G41" i="3"/>
  <c r="F24" i="3" l="1"/>
  <c r="F7" i="3"/>
  <c r="F28" i="3"/>
  <c r="D35" i="3" l="1"/>
  <c r="G34" i="3" l="1"/>
  <c r="D28" i="3"/>
  <c r="D24" i="3" s="1"/>
  <c r="F35" i="3"/>
  <c r="G31" i="3" l="1"/>
  <c r="G32" i="3" l="1"/>
  <c r="G40" i="3"/>
  <c r="G16" i="3" l="1"/>
  <c r="G38" i="3"/>
  <c r="E40" i="3"/>
  <c r="E41" i="3"/>
  <c r="E44" i="3"/>
  <c r="E38" i="3"/>
  <c r="E16" i="3"/>
  <c r="E13" i="3"/>
  <c r="D36" i="3" l="1"/>
  <c r="C36" i="3"/>
  <c r="C35" i="3"/>
  <c r="C28" i="3"/>
  <c r="C24" i="3" s="1"/>
  <c r="D19" i="3"/>
  <c r="D17" i="3" s="1"/>
  <c r="C19" i="3"/>
  <c r="C17" i="3" s="1"/>
  <c r="D11" i="3"/>
  <c r="C11" i="3"/>
  <c r="D9" i="3"/>
  <c r="C9" i="3"/>
  <c r="D7" i="3"/>
  <c r="C7" i="3"/>
  <c r="C6" i="3" l="1"/>
  <c r="C5" i="3" s="1"/>
  <c r="C4" i="3" s="1"/>
  <c r="D6" i="3"/>
  <c r="D5" i="3" s="1"/>
  <c r="G44" i="3"/>
  <c r="F36" i="3"/>
  <c r="F23" i="3"/>
  <c r="F19" i="3"/>
  <c r="F17" i="3" s="1"/>
  <c r="F11" i="3"/>
  <c r="F9" i="3"/>
  <c r="D4" i="3" l="1"/>
  <c r="F6" i="3"/>
  <c r="F5" i="3" s="1"/>
  <c r="E25" i="3"/>
  <c r="G25" i="3"/>
  <c r="E26" i="3"/>
  <c r="G26" i="3"/>
  <c r="E27" i="3"/>
  <c r="G27" i="3"/>
  <c r="F4" i="3" l="1"/>
  <c r="E39" i="3"/>
  <c r="E31" i="3" l="1"/>
  <c r="E24" i="3" l="1"/>
  <c r="G24" i="3"/>
  <c r="G30" i="3"/>
  <c r="E32" i="3"/>
  <c r="E30" i="3"/>
  <c r="E21" i="3"/>
  <c r="E20" i="3"/>
  <c r="G21" i="3"/>
  <c r="G20" i="3"/>
  <c r="E28" i="3" l="1"/>
  <c r="E36" i="3" l="1"/>
  <c r="G36" i="3"/>
  <c r="G39" i="3"/>
  <c r="G33" i="3"/>
  <c r="G28" i="3"/>
  <c r="G22" i="3"/>
  <c r="G19" i="3"/>
  <c r="G18" i="3"/>
  <c r="G15" i="3"/>
  <c r="G13" i="3"/>
  <c r="G12" i="3"/>
  <c r="G10" i="3"/>
  <c r="G8" i="3"/>
  <c r="E8" i="3"/>
  <c r="E10" i="3"/>
  <c r="E35" i="3" l="1"/>
  <c r="G35" i="3"/>
  <c r="G9" i="3"/>
  <c r="E33" i="3"/>
  <c r="E22" i="3"/>
  <c r="E19" i="3"/>
  <c r="E18" i="3"/>
  <c r="E15" i="3"/>
  <c r="E12" i="3"/>
  <c r="G17" i="3" l="1"/>
  <c r="E9" i="3"/>
  <c r="G7" i="3"/>
  <c r="G11" i="3"/>
  <c r="E7" i="3"/>
  <c r="E11" i="3"/>
  <c r="E17" i="3"/>
  <c r="G6" i="3" l="1"/>
  <c r="E6" i="3"/>
  <c r="G4" i="3" l="1"/>
  <c r="G5" i="3"/>
  <c r="E5" i="3" l="1"/>
  <c r="E4" i="3"/>
</calcChain>
</file>

<file path=xl/sharedStrings.xml><?xml version="1.0" encoding="utf-8"?>
<sst xmlns="http://schemas.openxmlformats.org/spreadsheetml/2006/main" count="88" uniqueCount="87">
  <si>
    <t>Код бюджетной классификации (без указания кода главного администратора доходов бюджета)</t>
  </si>
  <si>
    <t>Наименование доходов</t>
  </si>
  <si>
    <t>Темп роста к соответствующему периоду прошлого года, %</t>
  </si>
  <si>
    <t>ДОХОДЫ БЮДЖЕТА - ВСЕГО</t>
  </si>
  <si>
    <t>1 00 00000 00 0000 000</t>
  </si>
  <si>
    <t>НАЛОГОВЫЕ И НЕНАЛОГОВЫЕ ДОХОДЫ</t>
  </si>
  <si>
    <t>НАЛОГОВЫЕ ДОХОДЫ</t>
  </si>
  <si>
    <t>1 01 00000 00 0000 000</t>
  </si>
  <si>
    <t>НАЛОГИ НА ПРИБЫЛЬ, ДОХОДЫ</t>
  </si>
  <si>
    <t>1 01 02000 01 0000 110</t>
  </si>
  <si>
    <t>Налог на доходы физических лиц</t>
  </si>
  <si>
    <t>1 03 00000 00 0000 000</t>
  </si>
  <si>
    <t>НАЛОГИ НА ТОВАРЫ (РАБОТЫ, УСЛУГИ), РЕАЛИЗУЕМЫЕ НА ТЕРРИТОРИИ РОССИЙСКОЙ ФЕДЕРАЦИИ</t>
  </si>
  <si>
    <t>1 03 02000 01 0000 110</t>
  </si>
  <si>
    <t>Акцизы по подакцизным товарам (продукции), производимым на территории Российской Федерации</t>
  </si>
  <si>
    <t>1 05 00000 00 0000 000</t>
  </si>
  <si>
    <t>НАЛОГИ НА СОВОКУПНЫЙ ДОХОД</t>
  </si>
  <si>
    <t>1 05 01000 00 0000 110</t>
  </si>
  <si>
    <t>Налог, взимаемый в связи с применением упрощенной системы налогообложения</t>
  </si>
  <si>
    <t>1 06 00000 00 0000 000</t>
  </si>
  <si>
    <t>НАЛОГИ НА ИМУЩЕСТВО</t>
  </si>
  <si>
    <t>1 08 00000 00 0000 000</t>
  </si>
  <si>
    <t>ГОСУДАРСТВЕННАЯ ПОШЛИНА</t>
  </si>
  <si>
    <t>НЕНАЛОГОВЫЕ ДОХОДЫ</t>
  </si>
  <si>
    <t>1 11 00000 00 0000 000</t>
  </si>
  <si>
    <t>ДОХОДЫ ОТ ИСПОЛЬЗОВАНИЯ ИМУЩЕСТВА, НАХОДЯЩЕГОСЯ В ГОСУДАРСТВЕННОЙ И МУНИЦИПАЛЬНОЙ СОБСТВЕННОСТИ</t>
  </si>
  <si>
    <t>1 12 00000 00 0000 000</t>
  </si>
  <si>
    <t>ПЛАТЕЖИ ПРИ ПОЛЬЗОВАНИИ ПРИРОДНЫМИ РЕСУРСАМИ</t>
  </si>
  <si>
    <t>1 13 00000 00 0000 000</t>
  </si>
  <si>
    <t>ДОХОДЫ ОТ ОКАЗАНИЯ ПЛАТНЫХ УСЛУГ (РАБОТ) И КОМПЕНСАЦИИ ЗАТРАТ ГОСУДАРСТВА</t>
  </si>
  <si>
    <t>1 14 00000 00 0000 000</t>
  </si>
  <si>
    <t>ДОХОДЫ ОТ ПРОДАЖИ МАТЕРИАЛЬНЫХ И НЕМАТЕРИАЛЬНЫХ АКТИВОВ</t>
  </si>
  <si>
    <t>1 16 00000 00 0000 000</t>
  </si>
  <si>
    <t>ШТРАФЫ, САНКЦИИ, ВОЗМЕЩЕНИЕ УЩЕРБА</t>
  </si>
  <si>
    <t>2 00 00000 00 0000 000</t>
  </si>
  <si>
    <t>БЕЗВОЗМЕЗДНЫЕ ПОСТУПЛЕНИЯ</t>
  </si>
  <si>
    <t>2 02 00000 00 0000 000</t>
  </si>
  <si>
    <t>БЕЗВОЗМЕЗДНЫЕ ПОСТУПЛЕНИЯ ОТ ДРУГИХ БЮДЖЕТОВ БЮДЖЕТНОЙ СИСТЕМЫ РОССИЙСКОЙ ФЕДЕРАЦИИ</t>
  </si>
  <si>
    <t>Субсидии бюджетам бюджетной системы Российской Федерации (межбюджетные субсидии)</t>
  </si>
  <si>
    <t>Субвенции бюджетам бюджетной системы Российской Федерации</t>
  </si>
  <si>
    <t>2 19 00000 00 0000 000</t>
  </si>
  <si>
    <t>ВОЗВРАТ ОСТАТКОВ СУБСИДИЙ, СУБВЕНЦИЙ И ИНЫХ МЕЖБЮДЖЕТНЫХ ТРАНСФЕРТОВ, ИМЕЮЩИХ ЦЕЛЕВОЕ НАЗНАЧЕНИЕ, ПРОШЛЫХ ЛЕТ</t>
  </si>
  <si>
    <t>Налог на имущество физических лиц</t>
  </si>
  <si>
    <t>1 06 01000 00 0000 110</t>
  </si>
  <si>
    <t>Земельный налог</t>
  </si>
  <si>
    <t>1 06 06000 00 0000 110</t>
  </si>
  <si>
    <t>Единый налог на вмененный доход для отдельных видов деятельности</t>
  </si>
  <si>
    <t>1 05 04010 02 0000 110</t>
  </si>
  <si>
    <t>Налог, взимаемый с применением патентной системы налогообложения</t>
  </si>
  <si>
    <t>1 05 02010 02 0000 110</t>
  </si>
  <si>
    <t>2 02 20000 00 0000 150</t>
  </si>
  <si>
    <t>2 02 30000 00 0000 150</t>
  </si>
  <si>
    <t>2 02 40000 00 0000 150</t>
  </si>
  <si>
    <t>Иные межбюджетные трансферты</t>
  </si>
  <si>
    <t>1 05 03010 01 0000 110</t>
  </si>
  <si>
    <t>Единый сельскохозяйственный налог</t>
  </si>
  <si>
    <t>1 06 06040 00 0000 110</t>
  </si>
  <si>
    <t>1 06 06030 00 0000 110</t>
  </si>
  <si>
    <t>Земельный налог с организаций</t>
  </si>
  <si>
    <t>Земельный налог с физ. лиц</t>
  </si>
  <si>
    <t>1 14 02000 00 0000 410</t>
  </si>
  <si>
    <t>Доходы от продажи квартир, находящихся в собственности городских округов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</si>
  <si>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</si>
  <si>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продажи земельных участков, находящихся в государственной и муниципальной собственности</t>
  </si>
  <si>
    <t>1 14 01000 00 0000 410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</si>
  <si>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</si>
  <si>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 xml:space="preserve"> </t>
  </si>
  <si>
    <t>2 02 10 000 00 0000 150</t>
  </si>
  <si>
    <t>Дотации бюджетам бюджетной системы Российской Федерации</t>
  </si>
  <si>
    <t xml:space="preserve">% исполнение годового плана </t>
  </si>
  <si>
    <t>1 14 06010 00 0000 430</t>
  </si>
  <si>
    <t>1 14 06300 00 0000 430</t>
  </si>
  <si>
    <t>2 07 00000 00 0000 150</t>
  </si>
  <si>
    <t>Прочие безвозмездные поступления</t>
  </si>
  <si>
    <t>1 05 07000 01 0000 110</t>
  </si>
  <si>
    <t>Налог, взимаемый в связи с применением специального налогового режима "Автоматизированная упрощенная система налогообложения"</t>
  </si>
  <si>
    <t>1 17 00000 00 0000 000</t>
  </si>
  <si>
    <r>
      <t xml:space="preserve">План по решению о бюджете на </t>
    </r>
    <r>
      <rPr>
        <b/>
        <i/>
        <sz val="9"/>
        <rFont val="Calibri"/>
        <family val="2"/>
        <charset val="204"/>
      </rPr>
      <t>2024 год</t>
    </r>
    <r>
      <rPr>
        <b/>
        <sz val="9"/>
        <rFont val="Calibri"/>
        <family val="2"/>
        <charset val="204"/>
      </rPr>
      <t>, 
тыс. руб.</t>
    </r>
  </si>
  <si>
    <t>1 09 07000 00 0000 110</t>
  </si>
  <si>
    <t>Прочие налоги и сборы (по отмененным местным налогам и сборам)</t>
  </si>
  <si>
    <t>Прочие неналоговые доходы</t>
  </si>
  <si>
    <t>2 08 00000 00 0000 150</t>
  </si>
  <si>
    <t>2 03 00000 00 0000 150</t>
  </si>
  <si>
    <t>Безвозмездные поступления от государственных (муниципальных) организаций</t>
  </si>
  <si>
    <t>Cведения об исполнении бюджета городского округа Реутов по доходам в разрезе видов доходов в сравнении с запланированными значениями на соответствующий период и в сравнении с соответствующим периодом прошлого года (по состоянию на 01.01.2025)</t>
  </si>
  <si>
    <r>
      <t xml:space="preserve">Фактически исполнено по состоянию на </t>
    </r>
    <r>
      <rPr>
        <b/>
        <i/>
        <sz val="9"/>
        <rFont val="Calibri"/>
        <family val="2"/>
        <charset val="204"/>
      </rPr>
      <t xml:space="preserve">01.01.2024 </t>
    </r>
    <r>
      <rPr>
        <b/>
        <sz val="9"/>
        <rFont val="Calibri"/>
        <family val="2"/>
        <charset val="204"/>
      </rPr>
      <t>тыс. руб.</t>
    </r>
  </si>
  <si>
    <r>
      <rPr>
        <b/>
        <sz val="9"/>
        <rFont val="Calibri"/>
        <family val="2"/>
        <charset val="204"/>
      </rPr>
      <t xml:space="preserve">Фактически исполнено по состоянию </t>
    </r>
    <r>
      <rPr>
        <sz val="9"/>
        <rFont val="Calibri"/>
        <family val="2"/>
        <charset val="204"/>
      </rPr>
      <t>на</t>
    </r>
    <r>
      <rPr>
        <i/>
        <sz val="9"/>
        <rFont val="Calibri"/>
        <family val="2"/>
        <charset val="204"/>
      </rPr>
      <t xml:space="preserve"> </t>
    </r>
    <r>
      <rPr>
        <b/>
        <i/>
        <sz val="9"/>
        <rFont val="Calibri"/>
        <family val="2"/>
        <charset val="204"/>
      </rPr>
      <t>01.01.2025</t>
    </r>
    <r>
      <rPr>
        <sz val="9"/>
        <rFont val="Calibri"/>
        <family val="2"/>
        <charset val="204"/>
      </rPr>
      <t xml:space="preserve">
тыс. руб.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</si>
</sst>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#,##0.00_ ;[Red]\-#,##0.00\ 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000000"/>
      <name val="Calibri"/>
      <family val="2"/>
      <charset val="204"/>
    </font>
    <font>
      <b/>
      <sz val="9"/>
      <color rgb="FF000000"/>
      <name val="Calibri"/>
      <family val="2"/>
      <charset val="204"/>
    </font>
    <font>
      <b/>
      <sz val="9"/>
      <color theme="1"/>
      <name val="Calibri"/>
      <family val="2"/>
      <charset val="204"/>
    </font>
    <font>
      <sz val="10"/>
      <name val="Calibri"/>
      <family val="2"/>
      <charset val="204"/>
    </font>
    <font>
      <sz val="9"/>
      <color theme="1"/>
      <name val="Calibri"/>
      <family val="2"/>
      <charset val="204"/>
    </font>
    <font>
      <sz val="10"/>
      <color theme="1"/>
      <name val="Calibri"/>
      <family val="2"/>
      <charset val="204"/>
    </font>
    <font>
      <b/>
      <sz val="10"/>
      <color theme="1"/>
      <name val="Calibri"/>
      <family val="2"/>
      <charset val="204"/>
    </font>
    <font>
      <b/>
      <sz val="10"/>
      <name val="Calibri"/>
      <family val="2"/>
      <charset val="204"/>
    </font>
    <font>
      <sz val="11"/>
      <color indexed="8"/>
      <name val="Calibri"/>
      <family val="2"/>
      <scheme val="minor"/>
    </font>
    <font>
      <b/>
      <sz val="8"/>
      <color rgb="FF000000"/>
      <name val="Arial"/>
      <family val="2"/>
      <charset val="204"/>
    </font>
    <font>
      <b/>
      <sz val="9"/>
      <name val="Calibri"/>
      <family val="2"/>
      <charset val="204"/>
    </font>
    <font>
      <b/>
      <i/>
      <sz val="9"/>
      <name val="Calibri"/>
      <family val="2"/>
      <charset val="204"/>
    </font>
    <font>
      <sz val="9"/>
      <name val="Calibri"/>
      <family val="2"/>
      <charset val="204"/>
    </font>
    <font>
      <i/>
      <sz val="9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1" fillId="0" borderId="0"/>
  </cellStyleXfs>
  <cellXfs count="158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center" vertical="center" wrapText="1"/>
    </xf>
    <xf numFmtId="165" fontId="12" fillId="0" borderId="0" xfId="1" applyNumberFormat="1" applyFont="1" applyBorder="1" applyAlignment="1">
      <alignment horizontal="right" vertical="center"/>
    </xf>
    <xf numFmtId="0" fontId="0" fillId="0" borderId="0" xfId="0" applyBorder="1"/>
    <xf numFmtId="0" fontId="4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6" xfId="0" applyFont="1" applyBorder="1" applyAlignment="1">
      <alignment vertical="center" wrapText="1"/>
    </xf>
    <xf numFmtId="0" fontId="4" fillId="2" borderId="6" xfId="0" applyFont="1" applyFill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horizontal="center" vertical="center" wrapText="1"/>
    </xf>
    <xf numFmtId="4" fontId="5" fillId="2" borderId="9" xfId="0" applyNumberFormat="1" applyFont="1" applyFill="1" applyBorder="1" applyAlignment="1">
      <alignment horizontal="right" vertical="center" wrapText="1"/>
    </xf>
    <xf numFmtId="4" fontId="7" fillId="0" borderId="8" xfId="0" applyNumberFormat="1" applyFont="1" applyBorder="1" applyAlignment="1">
      <alignment horizontal="right" vertical="center" wrapText="1"/>
    </xf>
    <xf numFmtId="4" fontId="7" fillId="0" borderId="11" xfId="0" applyNumberFormat="1" applyFont="1" applyBorder="1" applyAlignment="1">
      <alignment horizontal="right" vertical="center" wrapText="1"/>
    </xf>
    <xf numFmtId="4" fontId="7" fillId="0" borderId="10" xfId="0" applyNumberFormat="1" applyFont="1" applyBorder="1" applyAlignment="1">
      <alignment horizontal="right" vertical="center" wrapText="1"/>
    </xf>
    <xf numFmtId="4" fontId="5" fillId="2" borderId="11" xfId="0" applyNumberFormat="1" applyFont="1" applyFill="1" applyBorder="1" applyAlignment="1">
      <alignment horizontal="right" vertical="center" wrapText="1"/>
    </xf>
    <xf numFmtId="4" fontId="5" fillId="2" borderId="9" xfId="0" applyNumberFormat="1" applyFont="1" applyFill="1" applyBorder="1" applyAlignment="1">
      <alignment horizontal="right" vertical="center"/>
    </xf>
    <xf numFmtId="4" fontId="5" fillId="0" borderId="9" xfId="0" applyNumberFormat="1" applyFont="1" applyBorder="1" applyAlignment="1">
      <alignment horizontal="right" vertical="center"/>
    </xf>
    <xf numFmtId="0" fontId="4" fillId="0" borderId="13" xfId="0" applyFont="1" applyBorder="1" applyAlignment="1">
      <alignment horizontal="center" vertical="center" wrapText="1"/>
    </xf>
    <xf numFmtId="4" fontId="5" fillId="2" borderId="2" xfId="0" applyNumberFormat="1" applyFont="1" applyFill="1" applyBorder="1" applyAlignment="1">
      <alignment horizontal="right" vertical="center" wrapText="1"/>
    </xf>
    <xf numFmtId="4" fontId="7" fillId="0" borderId="17" xfId="0" applyNumberFormat="1" applyFont="1" applyBorder="1" applyAlignment="1">
      <alignment horizontal="right" vertical="center"/>
    </xf>
    <xf numFmtId="4" fontId="7" fillId="0" borderId="18" xfId="0" applyNumberFormat="1" applyFont="1" applyBorder="1" applyAlignment="1">
      <alignment horizontal="right" vertical="center"/>
    </xf>
    <xf numFmtId="4" fontId="5" fillId="2" borderId="2" xfId="0" applyNumberFormat="1" applyFont="1" applyFill="1" applyBorder="1" applyAlignment="1">
      <alignment horizontal="right" vertical="center"/>
    </xf>
    <xf numFmtId="4" fontId="5" fillId="2" borderId="17" xfId="0" applyNumberFormat="1" applyFont="1" applyFill="1" applyBorder="1" applyAlignment="1">
      <alignment horizontal="right" vertical="center"/>
    </xf>
    <xf numFmtId="4" fontId="5" fillId="0" borderId="2" xfId="0" applyNumberFormat="1" applyFont="1" applyBorder="1" applyAlignment="1">
      <alignment horizontal="right" vertical="center"/>
    </xf>
    <xf numFmtId="4" fontId="7" fillId="0" borderId="15" xfId="0" applyNumberFormat="1" applyFont="1" applyBorder="1" applyAlignment="1">
      <alignment horizontal="right" vertical="center"/>
    </xf>
    <xf numFmtId="4" fontId="7" fillId="0" borderId="16" xfId="0" applyNumberFormat="1" applyFont="1" applyBorder="1" applyAlignment="1">
      <alignment horizontal="right" vertical="center"/>
    </xf>
    <xf numFmtId="0" fontId="4" fillId="0" borderId="19" xfId="0" applyFont="1" applyBorder="1" applyAlignment="1">
      <alignment horizontal="center" vertical="center" wrapText="1"/>
    </xf>
    <xf numFmtId="164" fontId="10" fillId="2" borderId="20" xfId="0" applyNumberFormat="1" applyFont="1" applyFill="1" applyBorder="1" applyAlignment="1">
      <alignment horizontal="center" vertical="center"/>
    </xf>
    <xf numFmtId="164" fontId="10" fillId="0" borderId="20" xfId="0" applyNumberFormat="1" applyFont="1" applyBorder="1" applyAlignment="1">
      <alignment horizontal="center" vertical="center"/>
    </xf>
    <xf numFmtId="164" fontId="6" fillId="0" borderId="0" xfId="0" applyNumberFormat="1" applyFont="1" applyBorder="1" applyAlignment="1">
      <alignment horizontal="center" vertical="center"/>
    </xf>
    <xf numFmtId="164" fontId="6" fillId="0" borderId="21" xfId="0" applyNumberFormat="1" applyFont="1" applyBorder="1" applyAlignment="1">
      <alignment horizontal="center" vertical="center"/>
    </xf>
    <xf numFmtId="164" fontId="6" fillId="0" borderId="22" xfId="0" applyNumberFormat="1" applyFont="1" applyBorder="1" applyAlignment="1">
      <alignment horizontal="center" vertical="center"/>
    </xf>
    <xf numFmtId="164" fontId="10" fillId="2" borderId="0" xfId="0" applyNumberFormat="1" applyFont="1" applyFill="1" applyBorder="1" applyAlignment="1">
      <alignment horizontal="center" vertical="center"/>
    </xf>
    <xf numFmtId="164" fontId="9" fillId="2" borderId="23" xfId="0" applyNumberFormat="1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4" fontId="5" fillId="3" borderId="9" xfId="0" applyNumberFormat="1" applyFont="1" applyFill="1" applyBorder="1" applyAlignment="1">
      <alignment horizontal="right" vertical="center" wrapText="1"/>
    </xf>
    <xf numFmtId="4" fontId="5" fillId="3" borderId="2" xfId="0" applyNumberFormat="1" applyFont="1" applyFill="1" applyBorder="1" applyAlignment="1">
      <alignment horizontal="right" vertical="center" wrapText="1"/>
    </xf>
    <xf numFmtId="164" fontId="10" fillId="3" borderId="20" xfId="0" applyNumberFormat="1" applyFont="1" applyFill="1" applyBorder="1" applyAlignment="1">
      <alignment horizontal="center" vertical="center"/>
    </xf>
    <xf numFmtId="164" fontId="9" fillId="3" borderId="23" xfId="0" applyNumberFormat="1" applyFont="1" applyFill="1" applyBorder="1" applyAlignment="1">
      <alignment horizontal="center" vertical="center"/>
    </xf>
    <xf numFmtId="0" fontId="4" fillId="3" borderId="6" xfId="0" applyFont="1" applyFill="1" applyBorder="1" applyAlignment="1">
      <alignment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vertical="center" wrapText="1"/>
    </xf>
    <xf numFmtId="4" fontId="5" fillId="4" borderId="17" xfId="0" applyNumberFormat="1" applyFont="1" applyFill="1" applyBorder="1" applyAlignment="1">
      <alignment horizontal="right" vertical="center" wrapText="1"/>
    </xf>
    <xf numFmtId="164" fontId="10" fillId="4" borderId="0" xfId="0" applyNumberFormat="1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vertical="center" wrapText="1"/>
    </xf>
    <xf numFmtId="4" fontId="5" fillId="4" borderId="9" xfId="0" applyNumberFormat="1" applyFont="1" applyFill="1" applyBorder="1" applyAlignment="1">
      <alignment horizontal="right" vertical="center"/>
    </xf>
    <xf numFmtId="4" fontId="5" fillId="4" borderId="2" xfId="0" applyNumberFormat="1" applyFont="1" applyFill="1" applyBorder="1" applyAlignment="1">
      <alignment horizontal="right" vertical="center"/>
    </xf>
    <xf numFmtId="164" fontId="10" fillId="4" borderId="20" xfId="0" applyNumberFormat="1" applyFont="1" applyFill="1" applyBorder="1" applyAlignment="1">
      <alignment horizontal="center" vertical="center"/>
    </xf>
    <xf numFmtId="164" fontId="9" fillId="4" borderId="23" xfId="0" applyNumberFormat="1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 wrapText="1"/>
    </xf>
    <xf numFmtId="0" fontId="4" fillId="5" borderId="6" xfId="0" applyFont="1" applyFill="1" applyBorder="1" applyAlignment="1">
      <alignment vertical="center" wrapText="1"/>
    </xf>
    <xf numFmtId="4" fontId="5" fillId="5" borderId="9" xfId="0" applyNumberFormat="1" applyFont="1" applyFill="1" applyBorder="1" applyAlignment="1">
      <alignment horizontal="right" vertical="center" wrapText="1"/>
    </xf>
    <xf numFmtId="4" fontId="5" fillId="5" borderId="2" xfId="0" applyNumberFormat="1" applyFont="1" applyFill="1" applyBorder="1" applyAlignment="1">
      <alignment horizontal="right" vertical="center" wrapText="1"/>
    </xf>
    <xf numFmtId="164" fontId="10" fillId="5" borderId="20" xfId="0" applyNumberFormat="1" applyFont="1" applyFill="1" applyBorder="1" applyAlignment="1">
      <alignment horizontal="center" vertical="center"/>
    </xf>
    <xf numFmtId="164" fontId="9" fillId="5" borderId="23" xfId="0" applyNumberFormat="1" applyFont="1" applyFill="1" applyBorder="1" applyAlignment="1">
      <alignment horizontal="center" vertical="center"/>
    </xf>
    <xf numFmtId="4" fontId="7" fillId="0" borderId="16" xfId="0" applyNumberFormat="1" applyFont="1" applyBorder="1" applyAlignment="1">
      <alignment horizontal="right" vertical="center" wrapText="1"/>
    </xf>
    <xf numFmtId="164" fontId="9" fillId="0" borderId="2" xfId="0" applyNumberFormat="1" applyFont="1" applyBorder="1" applyAlignment="1">
      <alignment horizontal="center" vertical="center"/>
    </xf>
    <xf numFmtId="4" fontId="7" fillId="0" borderId="17" xfId="0" applyNumberFormat="1" applyFont="1" applyBorder="1" applyAlignment="1">
      <alignment horizontal="right" vertical="center" wrapText="1"/>
    </xf>
    <xf numFmtId="0" fontId="3" fillId="6" borderId="7" xfId="0" applyFont="1" applyFill="1" applyBorder="1" applyAlignment="1">
      <alignment horizontal="center" vertical="center" wrapText="1"/>
    </xf>
    <xf numFmtId="0" fontId="3" fillId="6" borderId="7" xfId="0" applyNumberFormat="1" applyFont="1" applyFill="1" applyBorder="1" applyAlignment="1">
      <alignment vertical="center" wrapText="1"/>
    </xf>
    <xf numFmtId="4" fontId="7" fillId="0" borderId="14" xfId="0" applyNumberFormat="1" applyFont="1" applyBorder="1" applyAlignment="1">
      <alignment horizontal="right" vertical="center"/>
    </xf>
    <xf numFmtId="4" fontId="7" fillId="0" borderId="15" xfId="0" applyNumberFormat="1" applyFont="1" applyBorder="1" applyAlignment="1">
      <alignment horizontal="right" vertical="center" wrapText="1"/>
    </xf>
    <xf numFmtId="4" fontId="5" fillId="2" borderId="24" xfId="0" applyNumberFormat="1" applyFont="1" applyFill="1" applyBorder="1" applyAlignment="1">
      <alignment horizontal="right" vertical="center"/>
    </xf>
    <xf numFmtId="164" fontId="9" fillId="2" borderId="2" xfId="0" applyNumberFormat="1" applyFont="1" applyFill="1" applyBorder="1" applyAlignment="1">
      <alignment horizontal="center" vertical="center"/>
    </xf>
    <xf numFmtId="4" fontId="7" fillId="6" borderId="7" xfId="0" applyNumberFormat="1" applyFont="1" applyFill="1" applyBorder="1" applyAlignment="1">
      <alignment horizontal="right" vertical="center" wrapText="1"/>
    </xf>
    <xf numFmtId="4" fontId="7" fillId="6" borderId="11" xfId="0" applyNumberFormat="1" applyFont="1" applyFill="1" applyBorder="1" applyAlignment="1">
      <alignment horizontal="right" vertical="center"/>
    </xf>
    <xf numFmtId="0" fontId="3" fillId="6" borderId="7" xfId="0" applyFont="1" applyFill="1" applyBorder="1" applyAlignment="1">
      <alignment vertical="center" wrapText="1"/>
    </xf>
    <xf numFmtId="164" fontId="10" fillId="2" borderId="25" xfId="0" applyNumberFormat="1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 wrapText="1"/>
    </xf>
    <xf numFmtId="0" fontId="3" fillId="6" borderId="1" xfId="0" applyNumberFormat="1" applyFont="1" applyFill="1" applyBorder="1" applyAlignment="1">
      <alignment vertical="center" wrapText="1"/>
    </xf>
    <xf numFmtId="4" fontId="7" fillId="6" borderId="1" xfId="0" applyNumberFormat="1" applyFont="1" applyFill="1" applyBorder="1" applyAlignment="1">
      <alignment horizontal="right" vertical="center" wrapText="1"/>
    </xf>
    <xf numFmtId="0" fontId="0" fillId="0" borderId="0" xfId="0" applyAlignment="1">
      <alignment horizontal="center" wrapText="1"/>
    </xf>
    <xf numFmtId="0" fontId="3" fillId="6" borderId="0" xfId="0" applyNumberFormat="1" applyFont="1" applyFill="1" applyBorder="1" applyAlignment="1">
      <alignment vertical="center" wrapText="1"/>
    </xf>
    <xf numFmtId="4" fontId="7" fillId="6" borderId="12" xfId="0" applyNumberFormat="1" applyFont="1" applyFill="1" applyBorder="1" applyAlignment="1">
      <alignment horizontal="right" vertical="center"/>
    </xf>
    <xf numFmtId="164" fontId="10" fillId="2" borderId="14" xfId="0" applyNumberFormat="1" applyFont="1" applyFill="1" applyBorder="1" applyAlignment="1">
      <alignment horizontal="center" vertical="center"/>
    </xf>
    <xf numFmtId="4" fontId="7" fillId="0" borderId="9" xfId="0" applyNumberFormat="1" applyFont="1" applyBorder="1" applyAlignment="1">
      <alignment horizontal="right" vertical="center"/>
    </xf>
    <xf numFmtId="4" fontId="7" fillId="0" borderId="2" xfId="0" applyNumberFormat="1" applyFont="1" applyBorder="1" applyAlignment="1">
      <alignment horizontal="right" vertical="center"/>
    </xf>
    <xf numFmtId="0" fontId="4" fillId="6" borderId="5" xfId="0" applyFont="1" applyFill="1" applyBorder="1" applyAlignment="1">
      <alignment horizontal="center" vertical="center" wrapText="1"/>
    </xf>
    <xf numFmtId="0" fontId="4" fillId="6" borderId="6" xfId="0" applyFont="1" applyFill="1" applyBorder="1" applyAlignment="1">
      <alignment vertical="center" wrapText="1"/>
    </xf>
    <xf numFmtId="4" fontId="5" fillId="6" borderId="9" xfId="0" applyNumberFormat="1" applyFont="1" applyFill="1" applyBorder="1" applyAlignment="1">
      <alignment horizontal="right" vertical="center"/>
    </xf>
    <xf numFmtId="4" fontId="5" fillId="6" borderId="2" xfId="0" applyNumberFormat="1" applyFont="1" applyFill="1" applyBorder="1" applyAlignment="1">
      <alignment horizontal="right" vertical="center"/>
    </xf>
    <xf numFmtId="4" fontId="7" fillId="6" borderId="0" xfId="0" applyNumberFormat="1" applyFont="1" applyFill="1" applyBorder="1" applyAlignment="1">
      <alignment horizontal="right" vertical="center"/>
    </xf>
    <xf numFmtId="4" fontId="7" fillId="6" borderId="22" xfId="0" applyNumberFormat="1" applyFont="1" applyFill="1" applyBorder="1" applyAlignment="1">
      <alignment horizontal="right" vertical="center"/>
    </xf>
    <xf numFmtId="164" fontId="9" fillId="0" borderId="18" xfId="0" applyNumberFormat="1" applyFont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 wrapText="1"/>
    </xf>
    <xf numFmtId="0" fontId="4" fillId="2" borderId="28" xfId="0" applyFont="1" applyFill="1" applyBorder="1" applyAlignment="1">
      <alignment vertical="center" wrapText="1"/>
    </xf>
    <xf numFmtId="4" fontId="5" fillId="2" borderId="29" xfId="0" applyNumberFormat="1" applyFont="1" applyFill="1" applyBorder="1" applyAlignment="1">
      <alignment horizontal="right" vertical="center" wrapText="1"/>
    </xf>
    <xf numFmtId="164" fontId="9" fillId="2" borderId="14" xfId="0" applyNumberFormat="1" applyFont="1" applyFill="1" applyBorder="1" applyAlignment="1">
      <alignment horizontal="center" vertical="center"/>
    </xf>
    <xf numFmtId="164" fontId="9" fillId="0" borderId="17" xfId="0" applyNumberFormat="1" applyFont="1" applyBorder="1" applyAlignment="1">
      <alignment horizontal="center" vertical="center"/>
    </xf>
    <xf numFmtId="0" fontId="3" fillId="6" borderId="1" xfId="0" applyFont="1" applyFill="1" applyBorder="1" applyAlignment="1">
      <alignment vertical="center" wrapText="1"/>
    </xf>
    <xf numFmtId="4" fontId="7" fillId="0" borderId="31" xfId="0" applyNumberFormat="1" applyFont="1" applyBorder="1" applyAlignment="1">
      <alignment horizontal="right" vertical="center"/>
    </xf>
    <xf numFmtId="0" fontId="4" fillId="2" borderId="9" xfId="0" applyFont="1" applyFill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3" fillId="0" borderId="12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4" fontId="5" fillId="2" borderId="23" xfId="0" applyNumberFormat="1" applyFont="1" applyFill="1" applyBorder="1" applyAlignment="1">
      <alignment horizontal="right" vertical="center" wrapText="1"/>
    </xf>
    <xf numFmtId="4" fontId="7" fillId="0" borderId="32" xfId="0" applyNumberFormat="1" applyFont="1" applyBorder="1" applyAlignment="1">
      <alignment horizontal="right" vertical="center"/>
    </xf>
    <xf numFmtId="4" fontId="7" fillId="0" borderId="33" xfId="0" applyNumberFormat="1" applyFont="1" applyBorder="1" applyAlignment="1">
      <alignment horizontal="right" vertical="center"/>
    </xf>
    <xf numFmtId="4" fontId="7" fillId="0" borderId="34" xfId="0" applyNumberFormat="1" applyFont="1" applyBorder="1" applyAlignment="1">
      <alignment horizontal="right" vertical="center"/>
    </xf>
    <xf numFmtId="4" fontId="5" fillId="2" borderId="35" xfId="0" applyNumberFormat="1" applyFont="1" applyFill="1" applyBorder="1" applyAlignment="1">
      <alignment horizontal="right" vertical="center" wrapText="1"/>
    </xf>
    <xf numFmtId="4" fontId="7" fillId="0" borderId="30" xfId="0" applyNumberFormat="1" applyFont="1" applyFill="1" applyBorder="1" applyAlignment="1">
      <alignment horizontal="right" vertical="center" wrapText="1"/>
    </xf>
    <xf numFmtId="4" fontId="7" fillId="0" borderId="36" xfId="0" applyNumberFormat="1" applyFont="1" applyBorder="1" applyAlignment="1">
      <alignment horizontal="right" vertical="center" wrapText="1"/>
    </xf>
    <xf numFmtId="4" fontId="7" fillId="0" borderId="37" xfId="0" applyNumberFormat="1" applyFont="1" applyBorder="1" applyAlignment="1">
      <alignment horizontal="right" vertical="center" wrapText="1"/>
    </xf>
    <xf numFmtId="4" fontId="7" fillId="0" borderId="38" xfId="0" applyNumberFormat="1" applyFont="1" applyBorder="1" applyAlignment="1">
      <alignment horizontal="right" vertical="center" wrapText="1"/>
    </xf>
    <xf numFmtId="4" fontId="7" fillId="0" borderId="39" xfId="0" applyNumberFormat="1" applyFont="1" applyBorder="1" applyAlignment="1">
      <alignment horizontal="right" vertical="center" wrapText="1"/>
    </xf>
    <xf numFmtId="164" fontId="9" fillId="0" borderId="40" xfId="0" applyNumberFormat="1" applyFont="1" applyBorder="1" applyAlignment="1">
      <alignment horizontal="center" vertical="center"/>
    </xf>
    <xf numFmtId="164" fontId="8" fillId="0" borderId="2" xfId="0" applyNumberFormat="1" applyFont="1" applyBorder="1" applyAlignment="1">
      <alignment horizontal="center" vertical="center"/>
    </xf>
    <xf numFmtId="164" fontId="8" fillId="0" borderId="40" xfId="0" applyNumberFormat="1" applyFont="1" applyBorder="1" applyAlignment="1">
      <alignment horizontal="center" vertical="center"/>
    </xf>
    <xf numFmtId="164" fontId="8" fillId="0" borderId="18" xfId="0" applyNumberFormat="1" applyFont="1" applyBorder="1" applyAlignment="1">
      <alignment horizontal="center" vertical="center"/>
    </xf>
    <xf numFmtId="164" fontId="9" fillId="4" borderId="2" xfId="0" applyNumberFormat="1" applyFont="1" applyFill="1" applyBorder="1" applyAlignment="1">
      <alignment horizontal="center" vertical="center"/>
    </xf>
    <xf numFmtId="164" fontId="9" fillId="0" borderId="40" xfId="0" applyNumberFormat="1" applyFont="1" applyFill="1" applyBorder="1" applyAlignment="1">
      <alignment horizontal="center" vertical="center"/>
    </xf>
    <xf numFmtId="164" fontId="9" fillId="0" borderId="26" xfId="0" applyNumberFormat="1" applyFont="1" applyFill="1" applyBorder="1" applyAlignment="1">
      <alignment horizontal="center" vertical="center"/>
    </xf>
    <xf numFmtId="164" fontId="10" fillId="0" borderId="18" xfId="0" applyNumberFormat="1" applyFont="1" applyFill="1" applyBorder="1" applyAlignment="1">
      <alignment horizontal="center" vertical="center"/>
    </xf>
    <xf numFmtId="164" fontId="10" fillId="2" borderId="2" xfId="0" applyNumberFormat="1" applyFont="1" applyFill="1" applyBorder="1" applyAlignment="1">
      <alignment horizontal="center" vertical="center"/>
    </xf>
    <xf numFmtId="0" fontId="13" fillId="0" borderId="8" xfId="0" applyFont="1" applyBorder="1" applyAlignment="1">
      <alignment horizontal="center" vertical="center" wrapText="1"/>
    </xf>
    <xf numFmtId="4" fontId="7" fillId="0" borderId="0" xfId="0" applyNumberFormat="1" applyFont="1" applyFill="1" applyBorder="1" applyAlignment="1">
      <alignment horizontal="right" vertical="center" wrapText="1"/>
    </xf>
    <xf numFmtId="4" fontId="5" fillId="2" borderId="20" xfId="0" applyNumberFormat="1" applyFont="1" applyFill="1" applyBorder="1" applyAlignment="1">
      <alignment horizontal="right" vertical="center" wrapText="1"/>
    </xf>
    <xf numFmtId="4" fontId="5" fillId="2" borderId="41" xfId="0" applyNumberFormat="1" applyFont="1" applyFill="1" applyBorder="1" applyAlignment="1">
      <alignment horizontal="right" vertical="center"/>
    </xf>
    <xf numFmtId="4" fontId="5" fillId="2" borderId="20" xfId="0" applyNumberFormat="1" applyFont="1" applyFill="1" applyBorder="1" applyAlignment="1">
      <alignment horizontal="right" vertical="center"/>
    </xf>
    <xf numFmtId="164" fontId="6" fillId="0" borderId="17" xfId="0" applyNumberFormat="1" applyFont="1" applyFill="1" applyBorder="1" applyAlignment="1">
      <alignment horizontal="center" vertical="center"/>
    </xf>
    <xf numFmtId="164" fontId="6" fillId="0" borderId="18" xfId="0" applyNumberFormat="1" applyFont="1" applyFill="1" applyBorder="1" applyAlignment="1">
      <alignment horizontal="center" vertical="center"/>
    </xf>
    <xf numFmtId="164" fontId="6" fillId="0" borderId="26" xfId="0" applyNumberFormat="1" applyFont="1" applyFill="1" applyBorder="1" applyAlignment="1">
      <alignment horizontal="center" vertical="center"/>
    </xf>
    <xf numFmtId="164" fontId="10" fillId="0" borderId="14" xfId="0" applyNumberFormat="1" applyFont="1" applyBorder="1" applyAlignment="1">
      <alignment horizontal="center" vertical="center"/>
    </xf>
    <xf numFmtId="164" fontId="10" fillId="0" borderId="26" xfId="0" applyNumberFormat="1" applyFont="1" applyBorder="1" applyAlignment="1">
      <alignment horizontal="center" vertical="center"/>
    </xf>
    <xf numFmtId="164" fontId="10" fillId="0" borderId="2" xfId="0" applyNumberFormat="1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 wrapText="1"/>
    </xf>
    <xf numFmtId="0" fontId="4" fillId="0" borderId="43" xfId="0" applyFont="1" applyBorder="1" applyAlignment="1">
      <alignment vertical="center" wrapText="1"/>
    </xf>
    <xf numFmtId="4" fontId="7" fillId="0" borderId="44" xfId="0" applyNumberFormat="1" applyFont="1" applyBorder="1" applyAlignment="1">
      <alignment horizontal="right" vertical="center"/>
    </xf>
    <xf numFmtId="4" fontId="7" fillId="0" borderId="25" xfId="0" applyNumberFormat="1" applyFont="1" applyBorder="1" applyAlignment="1">
      <alignment horizontal="right" vertical="center"/>
    </xf>
    <xf numFmtId="164" fontId="10" fillId="0" borderId="25" xfId="0" applyNumberFormat="1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 wrapText="1"/>
    </xf>
    <xf numFmtId="0" fontId="3" fillId="0" borderId="46" xfId="0" applyFont="1" applyBorder="1" applyAlignment="1">
      <alignment vertical="center" wrapText="1"/>
    </xf>
    <xf numFmtId="4" fontId="7" fillId="0" borderId="47" xfId="0" applyNumberFormat="1" applyFont="1" applyBorder="1" applyAlignment="1">
      <alignment horizontal="right" vertical="center"/>
    </xf>
    <xf numFmtId="4" fontId="7" fillId="0" borderId="40" xfId="0" applyNumberFormat="1" applyFont="1" applyBorder="1" applyAlignment="1">
      <alignment horizontal="right" vertical="center"/>
    </xf>
    <xf numFmtId="0" fontId="3" fillId="0" borderId="48" xfId="0" applyFont="1" applyBorder="1" applyAlignment="1">
      <alignment horizontal="center" vertical="center" wrapText="1"/>
    </xf>
    <xf numFmtId="0" fontId="3" fillId="0" borderId="49" xfId="0" applyFont="1" applyBorder="1" applyAlignment="1">
      <alignment vertical="center" wrapText="1"/>
    </xf>
    <xf numFmtId="4" fontId="7" fillId="0" borderId="50" xfId="0" applyNumberFormat="1" applyFont="1" applyBorder="1" applyAlignment="1">
      <alignment horizontal="right" vertical="center"/>
    </xf>
    <xf numFmtId="4" fontId="7" fillId="0" borderId="26" xfId="0" applyNumberFormat="1" applyFont="1" applyBorder="1" applyAlignment="1">
      <alignment horizontal="right" vertical="center"/>
    </xf>
    <xf numFmtId="164" fontId="9" fillId="0" borderId="25" xfId="0" applyNumberFormat="1" applyFont="1" applyBorder="1" applyAlignment="1">
      <alignment horizontal="center" vertical="center"/>
    </xf>
    <xf numFmtId="4" fontId="4" fillId="2" borderId="28" xfId="0" applyNumberFormat="1" applyFont="1" applyFill="1" applyBorder="1" applyAlignment="1">
      <alignment vertical="center" wrapText="1"/>
    </xf>
    <xf numFmtId="4" fontId="0" fillId="0" borderId="0" xfId="0" applyNumberFormat="1" applyBorder="1"/>
    <xf numFmtId="4" fontId="0" fillId="0" borderId="0" xfId="0" applyNumberFormat="1"/>
    <xf numFmtId="4" fontId="12" fillId="0" borderId="0" xfId="1" applyNumberFormat="1" applyFont="1" applyBorder="1" applyAlignment="1">
      <alignment horizontal="right" vertical="center"/>
    </xf>
    <xf numFmtId="4" fontId="15" fillId="0" borderId="26" xfId="0" applyNumberFormat="1" applyFont="1" applyBorder="1" applyAlignment="1">
      <alignment horizontal="right" vertical="center"/>
    </xf>
    <xf numFmtId="0" fontId="13" fillId="0" borderId="14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5" fillId="0" borderId="14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"/>
  <sheetViews>
    <sheetView tabSelected="1" topLeftCell="A37" zoomScaleNormal="100" workbookViewId="0">
      <selection activeCell="D6" sqref="D6"/>
    </sheetView>
  </sheetViews>
  <sheetFormatPr defaultRowHeight="15" x14ac:dyDescent="0.25"/>
  <cols>
    <col min="1" max="1" width="20.5703125" customWidth="1"/>
    <col min="2" max="2" width="51.7109375" customWidth="1"/>
    <col min="3" max="3" width="13" customWidth="1"/>
    <col min="4" max="4" width="13.7109375" customWidth="1"/>
    <col min="5" max="5" width="11.28515625" customWidth="1"/>
    <col min="6" max="6" width="11.85546875" customWidth="1"/>
    <col min="7" max="7" width="11.28515625" customWidth="1"/>
    <col min="8" max="8" width="14.85546875" customWidth="1"/>
    <col min="9" max="9" width="16.5703125" customWidth="1"/>
    <col min="10" max="10" width="18.85546875" customWidth="1"/>
    <col min="11" max="11" width="31.28515625" customWidth="1"/>
    <col min="14" max="14" width="14.7109375" customWidth="1"/>
  </cols>
  <sheetData>
    <row r="1" spans="1:14" ht="32.25" customHeight="1" x14ac:dyDescent="0.25">
      <c r="A1" s="156" t="s">
        <v>84</v>
      </c>
      <c r="B1" s="156"/>
      <c r="C1" s="156"/>
      <c r="D1" s="156"/>
      <c r="E1" s="156"/>
      <c r="F1" s="156"/>
      <c r="G1" s="156"/>
    </row>
    <row r="2" spans="1:14" ht="15.75" thickBot="1" x14ac:dyDescent="0.3">
      <c r="A2" s="156"/>
      <c r="B2" s="156"/>
      <c r="C2" s="156"/>
      <c r="D2" s="156"/>
      <c r="E2" s="156"/>
      <c r="F2" s="156"/>
      <c r="G2" s="156"/>
    </row>
    <row r="3" spans="1:14" ht="86.25" customHeight="1" thickBot="1" x14ac:dyDescent="0.3">
      <c r="A3" s="5" t="s">
        <v>0</v>
      </c>
      <c r="B3" s="5" t="s">
        <v>1</v>
      </c>
      <c r="C3" s="125" t="s">
        <v>77</v>
      </c>
      <c r="D3" s="157" t="s">
        <v>86</v>
      </c>
      <c r="E3" s="34" t="s">
        <v>69</v>
      </c>
      <c r="F3" s="155" t="s">
        <v>85</v>
      </c>
      <c r="G3" s="25" t="s">
        <v>2</v>
      </c>
      <c r="I3" s="3"/>
    </row>
    <row r="4" spans="1:14" ht="24.95" customHeight="1" thickBot="1" x14ac:dyDescent="0.3">
      <c r="A4" s="59"/>
      <c r="B4" s="60" t="s">
        <v>3</v>
      </c>
      <c r="C4" s="61">
        <f>SUM(C5,C35)</f>
        <v>7819849.04</v>
      </c>
      <c r="D4" s="62">
        <f>SUM(D5,D35)</f>
        <v>7794860.9000000004</v>
      </c>
      <c r="E4" s="63">
        <f t="shared" ref="E4" si="0">D4/C4/100%</f>
        <v>0.99680452399116903</v>
      </c>
      <c r="F4" s="62">
        <f>SUM(F5,F35)</f>
        <v>5473613.0311500002</v>
      </c>
      <c r="G4" s="64">
        <f>D4/F4</f>
        <v>1.424079644585746</v>
      </c>
      <c r="H4" s="151"/>
      <c r="I4" s="153"/>
      <c r="J4" s="152"/>
      <c r="K4" s="3"/>
    </row>
    <row r="5" spans="1:14" ht="24.95" customHeight="1" thickBot="1" x14ac:dyDescent="0.3">
      <c r="A5" s="49" t="s">
        <v>4</v>
      </c>
      <c r="B5" s="50" t="s">
        <v>5</v>
      </c>
      <c r="C5" s="51">
        <f>SUM(C6,C24)</f>
        <v>3232332.08</v>
      </c>
      <c r="D5" s="51">
        <f>SUM(D6,D24)</f>
        <v>3321225.2900000005</v>
      </c>
      <c r="E5" s="52">
        <f t="shared" ref="E5" si="1">D5/C5/100%</f>
        <v>1.0275012615659218</v>
      </c>
      <c r="F5" s="51">
        <f>SUM(F6,F24)</f>
        <v>2429161.58115</v>
      </c>
      <c r="G5" s="120">
        <f t="shared" ref="G5:G41" si="2">D5/F5</f>
        <v>1.3672311120727032</v>
      </c>
      <c r="H5" s="3"/>
      <c r="I5" s="151"/>
      <c r="J5" s="152"/>
      <c r="K5" s="152"/>
    </row>
    <row r="6" spans="1:14" ht="24.95" customHeight="1" thickBot="1" x14ac:dyDescent="0.3">
      <c r="A6" s="42"/>
      <c r="B6" s="48" t="s">
        <v>6</v>
      </c>
      <c r="C6" s="44">
        <f>SUM(C7,C9,C11,C17,C22:C22)</f>
        <v>2668932.0099999998</v>
      </c>
      <c r="D6" s="45">
        <f>SUM(D7,D9,D11,D17,D22,D23)</f>
        <v>2743280.3100000005</v>
      </c>
      <c r="E6" s="46">
        <f t="shared" ref="E6:E10" si="3">D6/C6/100%</f>
        <v>1.0278569479182802</v>
      </c>
      <c r="F6" s="45">
        <f>SUM(F7,F9,F11,F17,F22,F23)</f>
        <v>1742067.30115</v>
      </c>
      <c r="G6" s="47">
        <f t="shared" si="2"/>
        <v>1.5747269397623529</v>
      </c>
    </row>
    <row r="7" spans="1:14" ht="24.95" customHeight="1" thickBot="1" x14ac:dyDescent="0.3">
      <c r="A7" s="17" t="s">
        <v>7</v>
      </c>
      <c r="B7" s="8" t="s">
        <v>8</v>
      </c>
      <c r="C7" s="18">
        <f>SUM(C8)</f>
        <v>1236240.76</v>
      </c>
      <c r="D7" s="26">
        <f>SUM(D8)</f>
        <v>1282077.8700000001</v>
      </c>
      <c r="E7" s="35">
        <f t="shared" si="3"/>
        <v>1.0370778180780904</v>
      </c>
      <c r="F7" s="26">
        <f>SUM(F8)</f>
        <v>680830.58</v>
      </c>
      <c r="G7" s="41">
        <f t="shared" si="2"/>
        <v>1.8831085260594496</v>
      </c>
    </row>
    <row r="8" spans="1:14" ht="24.95" customHeight="1" thickBot="1" x14ac:dyDescent="0.3">
      <c r="A8" s="13" t="s">
        <v>9</v>
      </c>
      <c r="B8" s="14" t="s">
        <v>10</v>
      </c>
      <c r="C8" s="20">
        <v>1236240.76</v>
      </c>
      <c r="D8" s="27">
        <v>1282077.8700000001</v>
      </c>
      <c r="E8" s="37">
        <f t="shared" si="3"/>
        <v>1.0370778180780904</v>
      </c>
      <c r="F8" s="27">
        <v>680830.58</v>
      </c>
      <c r="G8" s="117">
        <f t="shared" si="2"/>
        <v>1.8831085260594496</v>
      </c>
    </row>
    <row r="9" spans="1:14" ht="24.95" customHeight="1" thickBot="1" x14ac:dyDescent="0.3">
      <c r="A9" s="17" t="s">
        <v>11</v>
      </c>
      <c r="B9" s="8" t="s">
        <v>12</v>
      </c>
      <c r="C9" s="18">
        <f>SUM(C10)</f>
        <v>4631</v>
      </c>
      <c r="D9" s="26">
        <f>SUM(D10)</f>
        <v>4686.9799999999996</v>
      </c>
      <c r="E9" s="35">
        <f t="shared" si="3"/>
        <v>1.0120881019218311</v>
      </c>
      <c r="F9" s="26">
        <f>SUM(F10)</f>
        <v>4077.94</v>
      </c>
      <c r="G9" s="41">
        <f t="shared" si="2"/>
        <v>1.149349916869792</v>
      </c>
      <c r="N9" s="4"/>
    </row>
    <row r="10" spans="1:14" ht="24.95" customHeight="1" thickBot="1" x14ac:dyDescent="0.3">
      <c r="A10" s="13" t="s">
        <v>13</v>
      </c>
      <c r="B10" s="14" t="s">
        <v>14</v>
      </c>
      <c r="C10" s="20">
        <v>4631</v>
      </c>
      <c r="D10" s="67">
        <v>4686.9799999999996</v>
      </c>
      <c r="E10" s="37">
        <f t="shared" si="3"/>
        <v>1.0120881019218311</v>
      </c>
      <c r="F10" s="67">
        <v>4077.94</v>
      </c>
      <c r="G10" s="117">
        <f t="shared" si="2"/>
        <v>1.149349916869792</v>
      </c>
      <c r="I10" s="3"/>
      <c r="N10" s="3"/>
    </row>
    <row r="11" spans="1:14" ht="24.95" customHeight="1" thickBot="1" x14ac:dyDescent="0.3">
      <c r="A11" s="17" t="s">
        <v>15</v>
      </c>
      <c r="B11" s="101" t="s">
        <v>16</v>
      </c>
      <c r="C11" s="110">
        <f>SUM(C12:C16)</f>
        <v>1028627.46</v>
      </c>
      <c r="D11" s="106">
        <f>SUM(D12:D16)</f>
        <v>1043306.54</v>
      </c>
      <c r="E11" s="35">
        <f t="shared" ref="E11:E21" si="4">D11/C11/100%</f>
        <v>1.0142705503895453</v>
      </c>
      <c r="F11" s="26">
        <f>SUM(F12:F16)</f>
        <v>684155.54</v>
      </c>
      <c r="G11" s="41">
        <f t="shared" si="2"/>
        <v>1.5249551878217635</v>
      </c>
      <c r="N11" s="3"/>
    </row>
    <row r="12" spans="1:14" ht="24.95" customHeight="1" x14ac:dyDescent="0.25">
      <c r="A12" s="10" t="s">
        <v>17</v>
      </c>
      <c r="B12" s="102" t="s">
        <v>18</v>
      </c>
      <c r="C12" s="111">
        <v>967003.39</v>
      </c>
      <c r="D12" s="100">
        <v>981052.75</v>
      </c>
      <c r="E12" s="38">
        <f t="shared" si="4"/>
        <v>1.0145287598216175</v>
      </c>
      <c r="F12" s="32">
        <v>670100.99</v>
      </c>
      <c r="G12" s="118">
        <f t="shared" si="2"/>
        <v>1.464037159533222</v>
      </c>
    </row>
    <row r="13" spans="1:14" ht="24.95" customHeight="1" x14ac:dyDescent="0.25">
      <c r="A13" s="2" t="s">
        <v>49</v>
      </c>
      <c r="B13" s="103" t="s">
        <v>46</v>
      </c>
      <c r="C13" s="112">
        <v>6235.07</v>
      </c>
      <c r="D13" s="107">
        <v>5910.08</v>
      </c>
      <c r="E13" s="38">
        <f t="shared" si="4"/>
        <v>0.94787708878970089</v>
      </c>
      <c r="F13" s="28">
        <v>-626.46</v>
      </c>
      <c r="G13" s="119">
        <f t="shared" si="2"/>
        <v>-9.4340899658397976</v>
      </c>
    </row>
    <row r="14" spans="1:14" ht="24.95" customHeight="1" x14ac:dyDescent="0.25">
      <c r="A14" s="6" t="s">
        <v>54</v>
      </c>
      <c r="B14" s="104" t="s">
        <v>55</v>
      </c>
      <c r="C14" s="113">
        <v>204</v>
      </c>
      <c r="D14" s="108">
        <v>204</v>
      </c>
      <c r="E14" s="38">
        <f t="shared" si="4"/>
        <v>1</v>
      </c>
      <c r="F14" s="33">
        <v>68.72</v>
      </c>
      <c r="G14" s="119"/>
    </row>
    <row r="15" spans="1:14" ht="24.95" customHeight="1" x14ac:dyDescent="0.25">
      <c r="A15" s="6" t="s">
        <v>47</v>
      </c>
      <c r="B15" s="103" t="s">
        <v>48</v>
      </c>
      <c r="C15" s="114">
        <v>52113</v>
      </c>
      <c r="D15" s="107">
        <v>52443.18</v>
      </c>
      <c r="E15" s="39">
        <f t="shared" si="4"/>
        <v>1.0063358471014909</v>
      </c>
      <c r="F15" s="28">
        <v>13479.04</v>
      </c>
      <c r="G15" s="119">
        <f t="shared" si="2"/>
        <v>3.8907207041451022</v>
      </c>
    </row>
    <row r="16" spans="1:14" ht="35.25" customHeight="1" thickBot="1" x14ac:dyDescent="0.3">
      <c r="A16" s="6" t="s">
        <v>74</v>
      </c>
      <c r="B16" s="105" t="s">
        <v>75</v>
      </c>
      <c r="C16" s="115">
        <v>3072</v>
      </c>
      <c r="D16" s="109">
        <v>3696.53</v>
      </c>
      <c r="E16" s="39">
        <f t="shared" si="4"/>
        <v>1.2032975260416667</v>
      </c>
      <c r="F16" s="27">
        <v>1133.25</v>
      </c>
      <c r="G16" s="119">
        <f t="shared" si="2"/>
        <v>3.2618839620560336</v>
      </c>
    </row>
    <row r="17" spans="1:14" ht="24.95" customHeight="1" thickBot="1" x14ac:dyDescent="0.3">
      <c r="A17" s="17" t="s">
        <v>19</v>
      </c>
      <c r="B17" s="8" t="s">
        <v>20</v>
      </c>
      <c r="C17" s="18">
        <f>SUM(C18:C19)</f>
        <v>373795</v>
      </c>
      <c r="D17" s="26">
        <f>SUM(D18:D19)</f>
        <v>386847.93</v>
      </c>
      <c r="E17" s="35">
        <f t="shared" si="4"/>
        <v>1.0349200230072633</v>
      </c>
      <c r="F17" s="26">
        <f>SUM(F18:F19)</f>
        <v>358611.42999999993</v>
      </c>
      <c r="G17" s="41">
        <f t="shared" si="2"/>
        <v>1.0787384272721037</v>
      </c>
    </row>
    <row r="18" spans="1:14" ht="24.95" customHeight="1" thickBot="1" x14ac:dyDescent="0.3">
      <c r="A18" s="13" t="s">
        <v>43</v>
      </c>
      <c r="B18" s="14" t="s">
        <v>42</v>
      </c>
      <c r="C18" s="20">
        <v>183371</v>
      </c>
      <c r="D18" s="70">
        <v>195266.25</v>
      </c>
      <c r="E18" s="37">
        <f t="shared" si="4"/>
        <v>1.0648698540118122</v>
      </c>
      <c r="F18" s="70">
        <v>182661.11</v>
      </c>
      <c r="G18" s="117">
        <f t="shared" si="2"/>
        <v>1.0690083400894697</v>
      </c>
    </row>
    <row r="19" spans="1:14" ht="24.95" customHeight="1" thickBot="1" x14ac:dyDescent="0.3">
      <c r="A19" s="17" t="s">
        <v>45</v>
      </c>
      <c r="B19" s="8" t="s">
        <v>44</v>
      </c>
      <c r="C19" s="18">
        <f>SUM(C20:C21)</f>
        <v>190424</v>
      </c>
      <c r="D19" s="26">
        <f>SUM(D20:D21)</f>
        <v>191581.68</v>
      </c>
      <c r="E19" s="35">
        <f t="shared" si="4"/>
        <v>1.0060794857791033</v>
      </c>
      <c r="F19" s="26">
        <f>SUM(F20:F21)</f>
        <v>175950.31999999998</v>
      </c>
      <c r="G19" s="41">
        <f t="shared" si="2"/>
        <v>1.0888396224570664</v>
      </c>
    </row>
    <row r="20" spans="1:14" ht="24.95" customHeight="1" x14ac:dyDescent="0.25">
      <c r="A20" s="10" t="s">
        <v>57</v>
      </c>
      <c r="B20" s="11" t="s">
        <v>58</v>
      </c>
      <c r="C20" s="21">
        <v>172050</v>
      </c>
      <c r="D20" s="71">
        <v>172219.11</v>
      </c>
      <c r="E20" s="38">
        <f t="shared" si="4"/>
        <v>1.0009829119442022</v>
      </c>
      <c r="F20" s="71">
        <v>156838.04999999999</v>
      </c>
      <c r="G20" s="121">
        <f t="shared" si="2"/>
        <v>1.0980696967349441</v>
      </c>
    </row>
    <row r="21" spans="1:14" ht="24.95" customHeight="1" thickBot="1" x14ac:dyDescent="0.3">
      <c r="A21" s="6" t="s">
        <v>56</v>
      </c>
      <c r="B21" s="9" t="s">
        <v>59</v>
      </c>
      <c r="C21" s="19">
        <v>18374</v>
      </c>
      <c r="D21" s="65">
        <v>19362.57</v>
      </c>
      <c r="E21" s="38">
        <f t="shared" si="4"/>
        <v>1.0538026559268532</v>
      </c>
      <c r="F21" s="65">
        <v>19112.27</v>
      </c>
      <c r="G21" s="122">
        <f t="shared" si="2"/>
        <v>1.0130962988697836</v>
      </c>
      <c r="H21" s="126"/>
      <c r="I21" s="4"/>
    </row>
    <row r="22" spans="1:14" ht="24.95" customHeight="1" thickBot="1" x14ac:dyDescent="0.3">
      <c r="A22" s="17" t="s">
        <v>21</v>
      </c>
      <c r="B22" s="8" t="s">
        <v>22</v>
      </c>
      <c r="C22" s="18">
        <v>25637.79</v>
      </c>
      <c r="D22" s="29">
        <v>26360.99</v>
      </c>
      <c r="E22" s="35">
        <f t="shared" ref="E22" si="5">D22/C22/100%</f>
        <v>1.0282083596128995</v>
      </c>
      <c r="F22" s="29">
        <v>14391.82</v>
      </c>
      <c r="G22" s="41">
        <f t="shared" si="2"/>
        <v>1.8316647929170877</v>
      </c>
    </row>
    <row r="23" spans="1:14" ht="24.95" customHeight="1" thickBot="1" x14ac:dyDescent="0.3">
      <c r="A23" s="17" t="s">
        <v>78</v>
      </c>
      <c r="B23" s="8" t="s">
        <v>79</v>
      </c>
      <c r="C23" s="127"/>
      <c r="D23" s="29" t="s">
        <v>66</v>
      </c>
      <c r="E23" s="35"/>
      <c r="F23" s="29">
        <f>-8.85/1000</f>
        <v>-8.8500000000000002E-3</v>
      </c>
      <c r="G23" s="41"/>
    </row>
    <row r="24" spans="1:14" ht="24.95" customHeight="1" thickBot="1" x14ac:dyDescent="0.3">
      <c r="A24" s="43"/>
      <c r="B24" s="48" t="s">
        <v>23</v>
      </c>
      <c r="C24" s="45">
        <f>SUM(C25,C26,C27,C28,C33)</f>
        <v>563400.07000000007</v>
      </c>
      <c r="D24" s="45">
        <f>SUM(D25,D26,D27,D28,D33,D34)</f>
        <v>577944.98</v>
      </c>
      <c r="E24" s="46">
        <f t="shared" ref="E24:E32" si="6">D24/C24/100%</f>
        <v>1.025816308471527</v>
      </c>
      <c r="F24" s="45">
        <f>SUM(F25,F26,F27,F28,F33,F34)</f>
        <v>687094.28000000014</v>
      </c>
      <c r="G24" s="47">
        <f t="shared" si="2"/>
        <v>0.84114363461154107</v>
      </c>
    </row>
    <row r="25" spans="1:14" ht="24.95" customHeight="1" thickBot="1" x14ac:dyDescent="0.3">
      <c r="A25" s="17" t="s">
        <v>24</v>
      </c>
      <c r="B25" s="8" t="s">
        <v>25</v>
      </c>
      <c r="C25" s="18">
        <v>467782.21</v>
      </c>
      <c r="D25" s="29">
        <v>479550.49</v>
      </c>
      <c r="E25" s="35">
        <f t="shared" si="6"/>
        <v>1.0251576048606037</v>
      </c>
      <c r="F25" s="29">
        <v>399356.49</v>
      </c>
      <c r="G25" s="41">
        <f t="shared" si="2"/>
        <v>1.2008080549786482</v>
      </c>
    </row>
    <row r="26" spans="1:14" ht="24.95" customHeight="1" thickBot="1" x14ac:dyDescent="0.3">
      <c r="A26" s="17" t="s">
        <v>26</v>
      </c>
      <c r="B26" s="8" t="s">
        <v>27</v>
      </c>
      <c r="C26" s="18">
        <v>222.48</v>
      </c>
      <c r="D26" s="29">
        <v>222.48</v>
      </c>
      <c r="E26" s="35">
        <f t="shared" si="6"/>
        <v>1</v>
      </c>
      <c r="F26" s="29">
        <v>124.69</v>
      </c>
      <c r="G26" s="41">
        <f t="shared" si="2"/>
        <v>1.7842649771433154</v>
      </c>
    </row>
    <row r="27" spans="1:14" ht="24.95" customHeight="1" thickBot="1" x14ac:dyDescent="0.3">
      <c r="A27" s="15" t="s">
        <v>28</v>
      </c>
      <c r="B27" s="16" t="s">
        <v>29</v>
      </c>
      <c r="C27" s="22">
        <v>9627.8700000000008</v>
      </c>
      <c r="D27" s="30">
        <v>9639.2000000000007</v>
      </c>
      <c r="E27" s="40">
        <f t="shared" si="6"/>
        <v>1.0011767919591767</v>
      </c>
      <c r="F27" s="30">
        <v>25395.06</v>
      </c>
      <c r="G27" s="73">
        <f t="shared" si="2"/>
        <v>0.37956988485162074</v>
      </c>
    </row>
    <row r="28" spans="1:14" ht="24.95" customHeight="1" x14ac:dyDescent="0.25">
      <c r="A28" s="94" t="s">
        <v>30</v>
      </c>
      <c r="B28" s="95" t="s">
        <v>31</v>
      </c>
      <c r="C28" s="96">
        <f>SUM(C29:C32)</f>
        <v>58465</v>
      </c>
      <c r="D28" s="150">
        <f>SUM(D29:D32)</f>
        <v>58631.05</v>
      </c>
      <c r="E28" s="84">
        <f t="shared" si="6"/>
        <v>1.002840160779954</v>
      </c>
      <c r="F28" s="128">
        <f>SUM(F29:F32)</f>
        <v>185470.57</v>
      </c>
      <c r="G28" s="97">
        <f t="shared" si="2"/>
        <v>0.31612050364648148</v>
      </c>
    </row>
    <row r="29" spans="1:14" ht="24.95" customHeight="1" x14ac:dyDescent="0.25">
      <c r="A29" s="78" t="s">
        <v>64</v>
      </c>
      <c r="B29" s="99" t="s">
        <v>61</v>
      </c>
      <c r="C29" s="80"/>
      <c r="D29" s="83"/>
      <c r="E29" s="123"/>
      <c r="F29" s="92"/>
      <c r="G29" s="93"/>
    </row>
    <row r="30" spans="1:14" ht="66" customHeight="1" x14ac:dyDescent="0.25">
      <c r="A30" s="68" t="s">
        <v>60</v>
      </c>
      <c r="B30" s="69" t="s">
        <v>62</v>
      </c>
      <c r="C30" s="74">
        <v>18315</v>
      </c>
      <c r="D30" s="75">
        <v>18392.96</v>
      </c>
      <c r="E30" s="130">
        <f t="shared" si="6"/>
        <v>1.0042566202566201</v>
      </c>
      <c r="F30" s="91">
        <v>38535.79</v>
      </c>
      <c r="G30" s="93">
        <f t="shared" si="2"/>
        <v>0.47729552190314506</v>
      </c>
      <c r="K30" s="82"/>
    </row>
    <row r="31" spans="1:14" ht="48" customHeight="1" x14ac:dyDescent="0.25">
      <c r="A31" s="78" t="s">
        <v>70</v>
      </c>
      <c r="B31" s="79" t="s">
        <v>63</v>
      </c>
      <c r="C31" s="80">
        <v>29250</v>
      </c>
      <c r="D31" s="83">
        <v>29269.14</v>
      </c>
      <c r="E31" s="131">
        <f t="shared" si="6"/>
        <v>1.0006543589743591</v>
      </c>
      <c r="F31" s="92">
        <v>39177.599999999999</v>
      </c>
      <c r="G31" s="93">
        <f t="shared" si="2"/>
        <v>0.74708864248958595</v>
      </c>
      <c r="N31" s="81"/>
    </row>
    <row r="32" spans="1:14" ht="57.75" customHeight="1" thickBot="1" x14ac:dyDescent="0.3">
      <c r="A32" s="68" t="s">
        <v>71</v>
      </c>
      <c r="B32" s="76" t="s">
        <v>65</v>
      </c>
      <c r="C32" s="74">
        <v>10900</v>
      </c>
      <c r="D32" s="75">
        <v>10968.95</v>
      </c>
      <c r="E32" s="132">
        <f t="shared" si="6"/>
        <v>1.0063256880733946</v>
      </c>
      <c r="F32" s="91">
        <v>107757.18</v>
      </c>
      <c r="G32" s="98">
        <f t="shared" si="2"/>
        <v>0.10179321693459314</v>
      </c>
    </row>
    <row r="33" spans="1:11" ht="24.95" customHeight="1" thickBot="1" x14ac:dyDescent="0.3">
      <c r="A33" s="17" t="s">
        <v>32</v>
      </c>
      <c r="B33" s="8" t="s">
        <v>33</v>
      </c>
      <c r="C33" s="18">
        <v>27302.51</v>
      </c>
      <c r="D33" s="72">
        <v>29901.759999999998</v>
      </c>
      <c r="E33" s="77">
        <f t="shared" ref="E33" si="7">D33/C33/100%</f>
        <v>1.0952018697182053</v>
      </c>
      <c r="F33" s="129">
        <v>59385.04</v>
      </c>
      <c r="G33" s="73">
        <f t="shared" si="2"/>
        <v>0.50352344630903667</v>
      </c>
    </row>
    <row r="34" spans="1:11" ht="24.95" customHeight="1" thickBot="1" x14ac:dyDescent="0.3">
      <c r="A34" s="17" t="s">
        <v>76</v>
      </c>
      <c r="B34" s="8" t="s">
        <v>80</v>
      </c>
      <c r="C34" s="18"/>
      <c r="D34" s="29"/>
      <c r="E34" s="124"/>
      <c r="F34" s="29">
        <v>17362.43</v>
      </c>
      <c r="G34" s="73">
        <f t="shared" si="2"/>
        <v>0</v>
      </c>
    </row>
    <row r="35" spans="1:11" ht="24.95" customHeight="1" thickBot="1" x14ac:dyDescent="0.3">
      <c r="A35" s="53" t="s">
        <v>34</v>
      </c>
      <c r="B35" s="54" t="s">
        <v>35</v>
      </c>
      <c r="C35" s="55">
        <f>SUM(C37:C44)</f>
        <v>4587516.96</v>
      </c>
      <c r="D35" s="56">
        <f>SUM(D37:D44)</f>
        <v>4473635.6100000003</v>
      </c>
      <c r="E35" s="57">
        <f t="shared" ref="E35:E36" si="8">D35/C35/100%</f>
        <v>0.97517581929549979</v>
      </c>
      <c r="F35" s="56">
        <f>SUM(F37:F44)</f>
        <v>3044451.4499999997</v>
      </c>
      <c r="G35" s="58">
        <f t="shared" si="2"/>
        <v>1.4694389723311241</v>
      </c>
      <c r="H35" s="3"/>
      <c r="I35" s="3"/>
    </row>
    <row r="36" spans="1:11" ht="24.95" customHeight="1" thickBot="1" x14ac:dyDescent="0.3">
      <c r="A36" s="17" t="s">
        <v>36</v>
      </c>
      <c r="B36" s="8" t="s">
        <v>37</v>
      </c>
      <c r="C36" s="23">
        <f>SUM(C37:C41)</f>
        <v>4583368.63</v>
      </c>
      <c r="D36" s="29">
        <f>SUM(D37:D41)</f>
        <v>4469487.28</v>
      </c>
      <c r="E36" s="35">
        <f t="shared" si="8"/>
        <v>0.9751533513463001</v>
      </c>
      <c r="F36" s="29">
        <f>SUM(F37:F40)</f>
        <v>3047364.1599999997</v>
      </c>
      <c r="G36" s="41">
        <f t="shared" si="2"/>
        <v>1.4666731789613228</v>
      </c>
    </row>
    <row r="37" spans="1:11" ht="24.95" customHeight="1" thickBot="1" x14ac:dyDescent="0.3">
      <c r="A37" s="87" t="s">
        <v>67</v>
      </c>
      <c r="B37" s="88" t="s">
        <v>68</v>
      </c>
      <c r="C37" s="89">
        <v>233382.81</v>
      </c>
      <c r="D37" s="90">
        <v>233382.81</v>
      </c>
      <c r="E37" s="36"/>
      <c r="F37" s="90">
        <v>28170.6</v>
      </c>
      <c r="G37" s="66"/>
    </row>
    <row r="38" spans="1:11" ht="24.95" customHeight="1" x14ac:dyDescent="0.25">
      <c r="A38" s="141" t="s">
        <v>50</v>
      </c>
      <c r="B38" s="142" t="s">
        <v>38</v>
      </c>
      <c r="C38" s="143">
        <v>2164509.02</v>
      </c>
      <c r="D38" s="144">
        <v>2144865.63</v>
      </c>
      <c r="E38" s="133">
        <f>D38/C38/100%</f>
        <v>0.99092478256339156</v>
      </c>
      <c r="F38" s="144">
        <v>1261069.8600000001</v>
      </c>
      <c r="G38" s="116">
        <f t="shared" si="2"/>
        <v>1.7008301427487924</v>
      </c>
    </row>
    <row r="39" spans="1:11" ht="24.95" customHeight="1" thickBot="1" x14ac:dyDescent="0.3">
      <c r="A39" s="145" t="s">
        <v>51</v>
      </c>
      <c r="B39" s="146" t="s">
        <v>39</v>
      </c>
      <c r="C39" s="147">
        <v>1818372.02</v>
      </c>
      <c r="D39" s="154">
        <v>1802700.54</v>
      </c>
      <c r="E39" s="134">
        <f>D39/C39/100%</f>
        <v>0.99138158758074157</v>
      </c>
      <c r="F39" s="148">
        <v>1724187.67</v>
      </c>
      <c r="G39" s="149">
        <f t="shared" si="2"/>
        <v>1.0455361509457959</v>
      </c>
      <c r="I39" s="3"/>
      <c r="J39" s="4"/>
      <c r="K39" s="4"/>
    </row>
    <row r="40" spans="1:11" ht="24.95" customHeight="1" thickBot="1" x14ac:dyDescent="0.3">
      <c r="A40" s="136" t="s">
        <v>52</v>
      </c>
      <c r="B40" s="137" t="s">
        <v>53</v>
      </c>
      <c r="C40" s="138">
        <v>367016.73</v>
      </c>
      <c r="D40" s="139">
        <v>288450.25</v>
      </c>
      <c r="E40" s="140">
        <f t="shared" ref="E40:E44" si="9">D40/C40/100%</f>
        <v>0.78593215628072322</v>
      </c>
      <c r="F40" s="139">
        <v>33936.03</v>
      </c>
      <c r="G40" s="98">
        <f t="shared" si="2"/>
        <v>8.4998230494256397</v>
      </c>
      <c r="I40" s="3"/>
      <c r="J40" s="4"/>
      <c r="K40" s="4"/>
    </row>
    <row r="41" spans="1:11" ht="24.95" customHeight="1" thickBot="1" x14ac:dyDescent="0.3">
      <c r="A41" s="12" t="s">
        <v>82</v>
      </c>
      <c r="B41" s="7" t="s">
        <v>83</v>
      </c>
      <c r="C41" s="85">
        <v>88.05</v>
      </c>
      <c r="D41" s="86">
        <v>88.05</v>
      </c>
      <c r="E41" s="135">
        <f t="shared" si="9"/>
        <v>1</v>
      </c>
      <c r="F41" s="86">
        <v>87.06</v>
      </c>
      <c r="G41" s="66">
        <f t="shared" si="2"/>
        <v>1.0113714679531358</v>
      </c>
      <c r="I41" s="3"/>
      <c r="J41" s="4"/>
      <c r="K41" s="4"/>
    </row>
    <row r="42" spans="1:11" ht="24.95" customHeight="1" thickBot="1" x14ac:dyDescent="0.3">
      <c r="A42" s="12" t="s">
        <v>72</v>
      </c>
      <c r="B42" s="7" t="s">
        <v>73</v>
      </c>
      <c r="C42" s="85">
        <v>6701.79</v>
      </c>
      <c r="D42" s="86">
        <v>6701.79</v>
      </c>
      <c r="E42" s="135">
        <f t="shared" si="9"/>
        <v>1</v>
      </c>
      <c r="F42" s="86"/>
      <c r="G42" s="66"/>
      <c r="I42" s="3"/>
      <c r="J42" s="4"/>
      <c r="K42" s="4"/>
    </row>
    <row r="43" spans="1:11" ht="36.75" thickBot="1" x14ac:dyDescent="0.3">
      <c r="A43" s="12" t="s">
        <v>81</v>
      </c>
      <c r="B43" s="7" t="s">
        <v>41</v>
      </c>
      <c r="C43" s="85"/>
      <c r="D43" s="86"/>
      <c r="E43" s="135"/>
      <c r="F43" s="86"/>
      <c r="G43" s="66"/>
      <c r="I43" s="4"/>
      <c r="J43" s="4"/>
      <c r="K43" s="3"/>
    </row>
    <row r="44" spans="1:11" ht="36.75" thickBot="1" x14ac:dyDescent="0.3">
      <c r="A44" s="12" t="s">
        <v>40</v>
      </c>
      <c r="B44" s="7" t="s">
        <v>41</v>
      </c>
      <c r="C44" s="24">
        <v>-2553.46</v>
      </c>
      <c r="D44" s="31">
        <v>-2553.46</v>
      </c>
      <c r="E44" s="135">
        <f t="shared" si="9"/>
        <v>1</v>
      </c>
      <c r="F44" s="31">
        <v>-2999.77</v>
      </c>
      <c r="G44" s="66">
        <f>D44/F44</f>
        <v>0.851218593425496</v>
      </c>
    </row>
    <row r="45" spans="1:11" x14ac:dyDescent="0.25">
      <c r="A45" s="1"/>
      <c r="D45" s="152"/>
    </row>
  </sheetData>
  <mergeCells count="1">
    <mergeCell ref="A1:G2"/>
  </mergeCells>
  <pageMargins left="0.70866141732283472" right="0" top="0.74803149606299213" bottom="0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KovalevAM</dc:creator>
  <cp:lastModifiedBy>Татьяна</cp:lastModifiedBy>
  <cp:lastPrinted>2023-02-07T08:00:03Z</cp:lastPrinted>
  <dcterms:created xsi:type="dcterms:W3CDTF">2017-12-11T14:03:53Z</dcterms:created>
  <dcterms:modified xsi:type="dcterms:W3CDTF">2025-01-17T06:30:41Z</dcterms:modified>
</cp:coreProperties>
</file>